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e Oddvar Nilsen\Desktop\"/>
    </mc:Choice>
  </mc:AlternateContent>
  <xr:revisionPtr revIDLastSave="0" documentId="13_ncr:1_{CD918BB4-E15B-44B2-A8D8-8BBAFE53B293}" xr6:coauthVersionLast="47" xr6:coauthVersionMax="47" xr10:uidLastSave="{00000000-0000-0000-0000-000000000000}"/>
  <bookViews>
    <workbookView xWindow="-120" yWindow="-120" windowWidth="20730" windowHeight="11160" xr2:uid="{2E76872B-A440-41B1-9D82-CD7370314C8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17" i="1"/>
  <c r="L18" i="1" s="1"/>
  <c r="N19" i="1"/>
  <c r="L15" i="1"/>
  <c r="L16" i="1" s="1"/>
  <c r="L13" i="1"/>
  <c r="N13" i="1" s="1"/>
  <c r="L11" i="1"/>
  <c r="L12" i="1" s="1"/>
  <c r="L9" i="1"/>
  <c r="L10" i="1" s="1"/>
  <c r="L7" i="1"/>
  <c r="L8" i="1" s="1"/>
  <c r="I7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E7" i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L14" i="1" l="1"/>
  <c r="N18" i="1"/>
  <c r="N17" i="1"/>
  <c r="N10" i="1"/>
  <c r="N9" i="1"/>
  <c r="N16" i="1"/>
  <c r="N15" i="1"/>
  <c r="N12" i="1"/>
  <c r="N11" i="1"/>
  <c r="J7" i="1"/>
  <c r="I8" i="1"/>
  <c r="N14" i="1"/>
  <c r="J8" i="1" l="1"/>
  <c r="I9" i="1"/>
  <c r="J9" i="1" l="1"/>
  <c r="I10" i="1"/>
  <c r="J10" i="1" l="1"/>
  <c r="I11" i="1"/>
  <c r="I12" i="1" l="1"/>
  <c r="J11" i="1"/>
  <c r="J12" i="1" l="1"/>
  <c r="I13" i="1"/>
  <c r="J13" i="1" l="1"/>
  <c r="I14" i="1"/>
  <c r="I15" i="1" l="1"/>
  <c r="J14" i="1"/>
  <c r="J15" i="1" l="1"/>
  <c r="I16" i="1"/>
  <c r="J16" i="1" l="1"/>
  <c r="I17" i="1"/>
  <c r="I18" i="1" l="1"/>
  <c r="I19" i="1" s="1"/>
  <c r="J19" i="1" s="1"/>
  <c r="J17" i="1"/>
  <c r="J18" i="1" l="1"/>
  <c r="N8" i="1" l="1"/>
  <c r="N7" i="1"/>
</calcChain>
</file>

<file path=xl/sharedStrings.xml><?xml version="1.0" encoding="utf-8"?>
<sst xmlns="http://schemas.openxmlformats.org/spreadsheetml/2006/main" count="52" uniqueCount="25">
  <si>
    <t>Pause</t>
  </si>
  <si>
    <t>Pause% tot.</t>
  </si>
  <si>
    <t>Alta</t>
  </si>
  <si>
    <t>Kautokeino</t>
  </si>
  <si>
    <t>Jergul</t>
  </si>
  <si>
    <t>Karasjok</t>
  </si>
  <si>
    <t>Joatka</t>
  </si>
  <si>
    <t>Jotka</t>
  </si>
  <si>
    <t>Arne Oddvar Nilsen</t>
  </si>
  <si>
    <t>Masi</t>
  </si>
  <si>
    <t>Levajohk</t>
  </si>
  <si>
    <t>Out checkp.</t>
  </si>
  <si>
    <t>Time out</t>
  </si>
  <si>
    <t>Time in</t>
  </si>
  <si>
    <t>In chp.</t>
  </si>
  <si>
    <t>Time</t>
  </si>
  <si>
    <t>Stop</t>
  </si>
  <si>
    <t>Sum time</t>
  </si>
  <si>
    <t>Sum stop</t>
  </si>
  <si>
    <t>Distance tot</t>
  </si>
  <si>
    <t>Sum dist</t>
  </si>
  <si>
    <t>Time used</t>
  </si>
  <si>
    <t>Sum runtime</t>
  </si>
  <si>
    <t>Aver.speed</t>
  </si>
  <si>
    <t>Sum dist: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</si>
</sst>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&quot;.&quot;mm&quot;.&quot;yyyy&quot; &quot;hh&quot;:&quot;mm"/>
    <numFmt numFmtId="165" formatCode="hh&quot;:&quot;mm"/>
    <numFmt numFmtId="166" formatCode="[h]&quot;:&quot;mm"/>
    <numFmt numFmtId="167" formatCode="0.000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rgb="FF00B050"/>
      <name val="Calibri"/>
      <family val="2"/>
    </font>
    <font>
      <b/>
      <sz val="11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167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Fill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8" fillId="0" borderId="2" xfId="0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5" fontId="3" fillId="0" borderId="3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20" fontId="0" fillId="0" borderId="0" xfId="0" applyNumberFormat="1" applyProtection="1"/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166" fontId="1" fillId="0" borderId="0" xfId="1" applyNumberFormat="1" applyAlignment="1" applyProtection="1">
      <alignment horizontal="center"/>
    </xf>
    <xf numFmtId="9" fontId="1" fillId="0" borderId="0" xfId="2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0" fontId="6" fillId="0" borderId="0" xfId="0" applyFont="1" applyProtection="1"/>
    <xf numFmtId="168" fontId="0" fillId="0" borderId="0" xfId="0" applyNumberFormat="1" applyAlignment="1" applyProtection="1">
      <alignment horizontal="center"/>
    </xf>
    <xf numFmtId="166" fontId="1" fillId="0" borderId="1" xfId="1" applyNumberFormat="1" applyBorder="1" applyAlignment="1" applyProtection="1">
      <alignment horizontal="center"/>
    </xf>
    <xf numFmtId="9" fontId="1" fillId="0" borderId="1" xfId="2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168" fontId="0" fillId="0" borderId="1" xfId="0" applyNumberFormat="1" applyBorder="1" applyAlignment="1" applyProtection="1">
      <alignment horizontal="center"/>
    </xf>
    <xf numFmtId="166" fontId="1" fillId="0" borderId="2" xfId="1" applyNumberFormat="1" applyBorder="1" applyAlignment="1" applyProtection="1">
      <alignment horizontal="center"/>
    </xf>
    <xf numFmtId="9" fontId="1" fillId="0" borderId="2" xfId="2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/>
    </xf>
    <xf numFmtId="166" fontId="1" fillId="0" borderId="3" xfId="1" applyNumberFormat="1" applyBorder="1" applyAlignment="1" applyProtection="1">
      <alignment horizontal="center"/>
    </xf>
    <xf numFmtId="9" fontId="1" fillId="0" borderId="3" xfId="2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" fontId="6" fillId="0" borderId="3" xfId="0" applyNumberFormat="1" applyFont="1" applyBorder="1" applyAlignment="1" applyProtection="1">
      <alignment horizontal="center"/>
    </xf>
    <xf numFmtId="168" fontId="0" fillId="0" borderId="3" xfId="0" applyNumberFormat="1" applyBorder="1" applyAlignment="1" applyProtection="1">
      <alignment horizontal="center"/>
    </xf>
    <xf numFmtId="166" fontId="1" fillId="0" borderId="0" xfId="1" applyNumberFormat="1" applyBorder="1" applyAlignment="1" applyProtection="1">
      <alignment horizontal="center"/>
    </xf>
    <xf numFmtId="9" fontId="1" fillId="0" borderId="0" xfId="2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right"/>
    </xf>
    <xf numFmtId="1" fontId="5" fillId="0" borderId="0" xfId="0" applyNumberFormat="1" applyFont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0" fillId="0" borderId="1" xfId="0" applyBorder="1" applyProtection="1"/>
    <xf numFmtId="164" fontId="0" fillId="0" borderId="1" xfId="0" applyNumberFormat="1" applyBorder="1" applyAlignment="1" applyProtection="1">
      <alignment horizontal="center"/>
    </xf>
    <xf numFmtId="0" fontId="0" fillId="0" borderId="2" xfId="0" applyBorder="1" applyProtection="1"/>
    <xf numFmtId="164" fontId="0" fillId="0" borderId="2" xfId="0" applyNumberFormat="1" applyBorder="1" applyAlignment="1" applyProtection="1">
      <alignment horizontal="center"/>
    </xf>
    <xf numFmtId="0" fontId="0" fillId="0" borderId="3" xfId="0" applyBorder="1" applyProtection="1"/>
    <xf numFmtId="164" fontId="0" fillId="0" borderId="3" xfId="0" applyNumberFormat="1" applyBorder="1" applyAlignment="1" applyProtection="1">
      <alignment horizontal="center"/>
    </xf>
    <xf numFmtId="0" fontId="0" fillId="0" borderId="0" xfId="0" applyBorder="1" applyProtection="1"/>
    <xf numFmtId="164" fontId="0" fillId="0" borderId="0" xfId="0" applyNumberFormat="1" applyBorder="1" applyAlignment="1" applyProtection="1">
      <alignment horizontal="center"/>
    </xf>
    <xf numFmtId="0" fontId="0" fillId="0" borderId="0" xfId="0" applyProtection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714374</xdr:colOff>
      <xdr:row>0</xdr:row>
      <xdr:rowOff>76200</xdr:rowOff>
    </xdr:from>
    <xdr:ext cx="10277475" cy="78104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A3F460-40CB-4639-B33E-9E1330386B7A}"/>
            </a:ext>
          </a:extLst>
        </xdr:cNvPr>
        <xdr:cNvSpPr txBox="1"/>
      </xdr:nvSpPr>
      <xdr:spPr>
        <a:xfrm>
          <a:off x="714374" y="76200"/>
          <a:ext cx="10277475" cy="7810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200">
              <a:solidFill>
                <a:schemeClr val="tx1"/>
              </a:solidFill>
              <a:latin typeface="+mn-lt"/>
              <a:ea typeface="+mn-ea"/>
              <a:cs typeface="+mn-cs"/>
            </a:rPr>
            <a:t>Planner for finnmarksløpet: Only the colored fields can be changed. 5 hours must be entered as, 5: or 5:00, and 5 hours and 10 minutes, 5:10. The other fields on the sheet change automatically when new times are inserted. On the right is a field called speed. This is the average speed of the entire distance between the checkpoints. It can be helpful when estimating a reasonable driving time.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AF3A-B1F3-4DA2-BEB4-54AF4CF851DE}">
  <dimension ref="A1:O25"/>
  <sheetViews>
    <sheetView tabSelected="1" workbookViewId="0">
      <selection activeCell="L23" sqref="L23:M23"/>
    </sheetView>
  </sheetViews>
  <sheetFormatPr baseColWidth="10" defaultRowHeight="15" x14ac:dyDescent="0.25"/>
  <cols>
    <col min="2" max="3" width="13.140625" style="17" bestFit="1" customWidth="1"/>
    <col min="4" max="5" width="17.42578125" style="17" customWidth="1"/>
    <col min="6" max="6" width="10.85546875" bestFit="1" customWidth="1"/>
    <col min="7" max="7" width="8.5703125" customWidth="1"/>
    <col min="8" max="8" width="13.7109375" style="17" bestFit="1" customWidth="1"/>
    <col min="9" max="9" width="10.140625" style="17" bestFit="1" customWidth="1"/>
    <col min="10" max="10" width="12.5703125" style="17" bestFit="1" customWidth="1"/>
    <col min="11" max="11" width="2" style="17" customWidth="1"/>
    <col min="12" max="12" width="12.85546875" style="18" bestFit="1" customWidth="1"/>
    <col min="13" max="13" width="8.5703125" style="18" bestFit="1" customWidth="1"/>
    <col min="14" max="14" width="12.85546875" style="19" bestFit="1" customWidth="1"/>
  </cols>
  <sheetData>
    <row r="1" spans="1:15" s="1" customFormat="1" x14ac:dyDescent="0.25">
      <c r="A1" s="5"/>
      <c r="B1" s="52"/>
      <c r="C1" s="52"/>
      <c r="D1" s="52"/>
      <c r="E1" s="52"/>
      <c r="F1" s="5"/>
      <c r="G1" s="5"/>
      <c r="H1" s="52"/>
      <c r="I1" s="52"/>
      <c r="J1" s="52"/>
      <c r="K1" s="52"/>
      <c r="L1" s="18"/>
      <c r="M1" s="18"/>
      <c r="N1" s="19"/>
      <c r="O1" s="5"/>
    </row>
    <row r="2" spans="1:15" s="1" customFormat="1" x14ac:dyDescent="0.25">
      <c r="A2" s="5"/>
      <c r="B2" s="52"/>
      <c r="C2" s="52"/>
      <c r="D2" s="52"/>
      <c r="E2" s="52"/>
      <c r="F2" s="5"/>
      <c r="G2" s="5"/>
      <c r="H2" s="52"/>
      <c r="I2" s="52"/>
      <c r="J2" s="52"/>
      <c r="K2" s="52"/>
      <c r="L2" s="18"/>
      <c r="M2" s="18"/>
      <c r="N2" s="19"/>
      <c r="O2" s="5"/>
    </row>
    <row r="3" spans="1:15" x14ac:dyDescent="0.25">
      <c r="A3" s="5"/>
      <c r="B3" s="52"/>
      <c r="C3" s="52"/>
      <c r="D3" s="52"/>
      <c r="E3" s="52"/>
      <c r="F3" s="5"/>
      <c r="G3" s="5"/>
      <c r="H3" s="52"/>
      <c r="I3" s="52"/>
      <c r="J3" s="52"/>
      <c r="K3" s="52"/>
      <c r="O3" s="5"/>
    </row>
    <row r="4" spans="1:15" x14ac:dyDescent="0.25">
      <c r="A4" s="5"/>
      <c r="B4" s="52"/>
      <c r="C4" s="52"/>
      <c r="D4" s="52"/>
      <c r="E4" s="52"/>
      <c r="F4" s="5"/>
      <c r="G4" s="5"/>
      <c r="H4" s="20"/>
      <c r="I4" s="20"/>
      <c r="J4" s="52"/>
      <c r="K4" s="52"/>
      <c r="O4" s="5"/>
    </row>
    <row r="5" spans="1:15" ht="14.25" customHeight="1" x14ac:dyDescent="0.25">
      <c r="A5" s="5"/>
      <c r="B5" s="52"/>
      <c r="C5" s="52"/>
      <c r="D5" s="52"/>
      <c r="E5" s="52"/>
      <c r="F5" s="5"/>
      <c r="G5" s="5"/>
      <c r="H5" s="52"/>
      <c r="I5" s="52"/>
      <c r="J5" s="52"/>
      <c r="K5" s="52"/>
      <c r="O5" s="5"/>
    </row>
    <row r="6" spans="1:15" s="3" customFormat="1" ht="21" customHeight="1" x14ac:dyDescent="0.25">
      <c r="A6" s="6"/>
      <c r="B6" s="21" t="s">
        <v>11</v>
      </c>
      <c r="C6" s="21" t="s">
        <v>14</v>
      </c>
      <c r="D6" s="21" t="s">
        <v>12</v>
      </c>
      <c r="E6" s="21" t="s">
        <v>13</v>
      </c>
      <c r="F6" s="7" t="s">
        <v>21</v>
      </c>
      <c r="G6" s="7" t="s">
        <v>16</v>
      </c>
      <c r="H6" s="21" t="s">
        <v>22</v>
      </c>
      <c r="I6" s="21" t="s">
        <v>18</v>
      </c>
      <c r="J6" s="21" t="s">
        <v>1</v>
      </c>
      <c r="K6" s="22"/>
      <c r="L6" s="23" t="s">
        <v>19</v>
      </c>
      <c r="M6" s="24" t="s">
        <v>20</v>
      </c>
      <c r="N6" s="25" t="s">
        <v>23</v>
      </c>
      <c r="O6" s="6"/>
    </row>
    <row r="7" spans="1:15" x14ac:dyDescent="0.25">
      <c r="A7" s="5"/>
      <c r="B7" s="52" t="s">
        <v>2</v>
      </c>
      <c r="C7" s="52" t="s">
        <v>0</v>
      </c>
      <c r="D7" s="53">
        <v>44631.708333333336</v>
      </c>
      <c r="E7" s="53">
        <f t="shared" ref="E7:E18" si="0">D7+F7</f>
        <v>44631.875</v>
      </c>
      <c r="F7" s="8">
        <v>0.16666666666666666</v>
      </c>
      <c r="G7" s="9">
        <v>0</v>
      </c>
      <c r="H7" s="26">
        <f>F7</f>
        <v>0.16666666666666666</v>
      </c>
      <c r="I7" s="26">
        <f>G7</f>
        <v>0</v>
      </c>
      <c r="J7" s="27">
        <f t="shared" ref="J7:J19" si="1">I7/(I7+H7)</f>
        <v>0</v>
      </c>
      <c r="K7" s="19"/>
      <c r="L7" s="28">
        <f>78*F7/(F7+F8)</f>
        <v>52</v>
      </c>
      <c r="M7" s="29"/>
      <c r="N7" s="30">
        <f>L7/(HOUR(F7)+MINUTE(F7)/60)</f>
        <v>13</v>
      </c>
      <c r="O7" s="5"/>
    </row>
    <row r="8" spans="1:15" x14ac:dyDescent="0.25">
      <c r="A8" s="5"/>
      <c r="B8" s="54" t="s">
        <v>0</v>
      </c>
      <c r="C8" s="54" t="s">
        <v>9</v>
      </c>
      <c r="D8" s="55">
        <f t="shared" ref="D8:D18" si="2">E7+G7</f>
        <v>44631.875</v>
      </c>
      <c r="E8" s="55">
        <f t="shared" si="0"/>
        <v>44631.958333333336</v>
      </c>
      <c r="F8" s="10">
        <v>8.3333333333333329E-2</v>
      </c>
      <c r="G8" s="10">
        <v>0.10416666666666667</v>
      </c>
      <c r="H8" s="31">
        <f t="shared" ref="H8:I19" si="3">F8+H7</f>
        <v>0.25</v>
      </c>
      <c r="I8" s="31">
        <f t="shared" si="3"/>
        <v>0.10416666666666667</v>
      </c>
      <c r="J8" s="32">
        <f t="shared" si="1"/>
        <v>0.29411764705882354</v>
      </c>
      <c r="K8" s="33"/>
      <c r="L8" s="34">
        <f>78-L7</f>
        <v>26</v>
      </c>
      <c r="M8" s="34">
        <v>78</v>
      </c>
      <c r="N8" s="35">
        <f>L8/(HOUR(F8)+MINUTE(F8)/60)</f>
        <v>13</v>
      </c>
      <c r="O8" s="5"/>
    </row>
    <row r="9" spans="1:15" x14ac:dyDescent="0.25">
      <c r="A9" s="5"/>
      <c r="B9" s="56" t="s">
        <v>9</v>
      </c>
      <c r="C9" s="56" t="s">
        <v>0</v>
      </c>
      <c r="D9" s="57">
        <f t="shared" si="2"/>
        <v>44632.0625</v>
      </c>
      <c r="E9" s="57">
        <f t="shared" si="0"/>
        <v>44632.229166666664</v>
      </c>
      <c r="F9" s="11">
        <v>0.16666666666666666</v>
      </c>
      <c r="G9" s="12">
        <v>0</v>
      </c>
      <c r="H9" s="36">
        <f t="shared" si="3"/>
        <v>0.41666666666666663</v>
      </c>
      <c r="I9" s="36">
        <f t="shared" si="3"/>
        <v>0.10416666666666667</v>
      </c>
      <c r="J9" s="37">
        <f t="shared" si="1"/>
        <v>0.20000000000000004</v>
      </c>
      <c r="K9" s="38"/>
      <c r="L9" s="39">
        <f>64*F9/(F9+F10)</f>
        <v>51.2</v>
      </c>
      <c r="M9" s="39"/>
      <c r="N9" s="40">
        <f t="shared" ref="N9:N19" si="4">L9/(HOUR(F9)+MINUTE(F9)/60)</f>
        <v>12.8</v>
      </c>
      <c r="O9" s="5"/>
    </row>
    <row r="10" spans="1:15" x14ac:dyDescent="0.25">
      <c r="A10" s="5"/>
      <c r="B10" s="54" t="s">
        <v>0</v>
      </c>
      <c r="C10" s="54" t="s">
        <v>3</v>
      </c>
      <c r="D10" s="55">
        <f t="shared" si="2"/>
        <v>44632.229166666664</v>
      </c>
      <c r="E10" s="55">
        <f t="shared" si="0"/>
        <v>44632.270833333328</v>
      </c>
      <c r="F10" s="10">
        <v>4.1666666666666664E-2</v>
      </c>
      <c r="G10" s="13">
        <v>0.125</v>
      </c>
      <c r="H10" s="31">
        <f t="shared" si="3"/>
        <v>0.45833333333333331</v>
      </c>
      <c r="I10" s="31">
        <f t="shared" si="3"/>
        <v>0.22916666666666669</v>
      </c>
      <c r="J10" s="32">
        <f t="shared" si="1"/>
        <v>0.33333333333333337</v>
      </c>
      <c r="K10" s="33"/>
      <c r="L10" s="34">
        <f>64-L9</f>
        <v>12.799999999999997</v>
      </c>
      <c r="M10" s="34">
        <v>64</v>
      </c>
      <c r="N10" s="35">
        <f t="shared" si="4"/>
        <v>12.799999999999997</v>
      </c>
      <c r="O10" s="5"/>
    </row>
    <row r="11" spans="1:15" x14ac:dyDescent="0.25">
      <c r="A11" s="5"/>
      <c r="B11" s="52" t="s">
        <v>3</v>
      </c>
      <c r="C11" s="52" t="s">
        <v>0</v>
      </c>
      <c r="D11" s="53">
        <f t="shared" si="2"/>
        <v>44632.395833333328</v>
      </c>
      <c r="E11" s="53">
        <f t="shared" si="0"/>
        <v>44632.562499999993</v>
      </c>
      <c r="F11" s="8">
        <v>0.16666666666666666</v>
      </c>
      <c r="G11" s="14">
        <v>4.1666666666666664E-2</v>
      </c>
      <c r="H11" s="26">
        <f t="shared" si="3"/>
        <v>0.625</v>
      </c>
      <c r="I11" s="26">
        <f t="shared" si="3"/>
        <v>0.27083333333333337</v>
      </c>
      <c r="J11" s="27">
        <f t="shared" si="1"/>
        <v>0.30232558139534887</v>
      </c>
      <c r="K11" s="19"/>
      <c r="L11" s="28">
        <f>100*F11/(F11+F12)</f>
        <v>57.142857142857139</v>
      </c>
      <c r="M11" s="28"/>
      <c r="N11" s="30">
        <f t="shared" si="4"/>
        <v>14.285714285714285</v>
      </c>
      <c r="O11" s="5"/>
    </row>
    <row r="12" spans="1:15" x14ac:dyDescent="0.25">
      <c r="A12" s="5"/>
      <c r="B12" s="54" t="s">
        <v>0</v>
      </c>
      <c r="C12" s="54" t="s">
        <v>4</v>
      </c>
      <c r="D12" s="55">
        <f t="shared" si="2"/>
        <v>44632.604166666657</v>
      </c>
      <c r="E12" s="55">
        <f t="shared" si="0"/>
        <v>44632.729166666657</v>
      </c>
      <c r="F12" s="10">
        <v>0.125</v>
      </c>
      <c r="G12" s="10">
        <v>0.25</v>
      </c>
      <c r="H12" s="31">
        <f t="shared" si="3"/>
        <v>0.75</v>
      </c>
      <c r="I12" s="31">
        <f t="shared" si="3"/>
        <v>0.52083333333333337</v>
      </c>
      <c r="J12" s="32">
        <f t="shared" si="1"/>
        <v>0.40983606557377045</v>
      </c>
      <c r="K12" s="33"/>
      <c r="L12" s="34">
        <f>100-L11</f>
        <v>42.857142857142861</v>
      </c>
      <c r="M12" s="34">
        <v>100</v>
      </c>
      <c r="N12" s="35">
        <f t="shared" si="4"/>
        <v>14.285714285714286</v>
      </c>
      <c r="O12" s="5"/>
    </row>
    <row r="13" spans="1:15" x14ac:dyDescent="0.25">
      <c r="A13" s="5"/>
      <c r="B13" s="52" t="s">
        <v>4</v>
      </c>
      <c r="C13" s="52" t="s">
        <v>0</v>
      </c>
      <c r="D13" s="53">
        <f t="shared" si="2"/>
        <v>44632.979166666657</v>
      </c>
      <c r="E13" s="53">
        <f t="shared" si="0"/>
        <v>44633.145833333321</v>
      </c>
      <c r="F13" s="8">
        <v>0.16666666666666666</v>
      </c>
      <c r="G13" s="14">
        <v>8.3333333333333329E-2</v>
      </c>
      <c r="H13" s="26">
        <f t="shared" si="3"/>
        <v>0.91666666666666663</v>
      </c>
      <c r="I13" s="26">
        <f t="shared" si="3"/>
        <v>0.60416666666666674</v>
      </c>
      <c r="J13" s="27">
        <f t="shared" si="1"/>
        <v>0.39726027397260277</v>
      </c>
      <c r="K13" s="19"/>
      <c r="L13" s="28">
        <f>131*F13/(F13+F14)</f>
        <v>58.222222222222221</v>
      </c>
      <c r="M13" s="28"/>
      <c r="N13" s="30">
        <f t="shared" si="4"/>
        <v>14.555555555555555</v>
      </c>
      <c r="O13" s="5"/>
    </row>
    <row r="14" spans="1:15" x14ac:dyDescent="0.25">
      <c r="A14" s="5"/>
      <c r="B14" s="54" t="s">
        <v>0</v>
      </c>
      <c r="C14" s="54" t="s">
        <v>10</v>
      </c>
      <c r="D14" s="55">
        <f t="shared" si="2"/>
        <v>44633.229166666657</v>
      </c>
      <c r="E14" s="55">
        <f t="shared" si="0"/>
        <v>44633.437499999993</v>
      </c>
      <c r="F14" s="10">
        <v>0.20833333333333334</v>
      </c>
      <c r="G14" s="10">
        <v>0.16666666666666666</v>
      </c>
      <c r="H14" s="31">
        <f t="shared" si="3"/>
        <v>1.125</v>
      </c>
      <c r="I14" s="31">
        <f t="shared" si="3"/>
        <v>0.77083333333333337</v>
      </c>
      <c r="J14" s="32">
        <f t="shared" si="1"/>
        <v>0.40659340659340659</v>
      </c>
      <c r="K14" s="33"/>
      <c r="L14" s="34">
        <f>131-L13</f>
        <v>72.777777777777771</v>
      </c>
      <c r="M14" s="34">
        <v>131</v>
      </c>
      <c r="N14" s="35">
        <f t="shared" si="4"/>
        <v>14.555555555555554</v>
      </c>
      <c r="O14" s="5"/>
    </row>
    <row r="15" spans="1:15" x14ac:dyDescent="0.25">
      <c r="A15" s="5"/>
      <c r="B15" s="52" t="s">
        <v>10</v>
      </c>
      <c r="C15" s="52" t="s">
        <v>0</v>
      </c>
      <c r="D15" s="53">
        <f t="shared" si="2"/>
        <v>44633.604166666657</v>
      </c>
      <c r="E15" s="53">
        <f t="shared" si="0"/>
        <v>44633.770833333321</v>
      </c>
      <c r="F15" s="8">
        <v>0.16666666666666666</v>
      </c>
      <c r="G15" s="14">
        <v>0</v>
      </c>
      <c r="H15" s="26">
        <f t="shared" si="3"/>
        <v>1.2916666666666667</v>
      </c>
      <c r="I15" s="26">
        <f t="shared" si="3"/>
        <v>0.77083333333333337</v>
      </c>
      <c r="J15" s="27">
        <f t="shared" si="1"/>
        <v>0.37373737373737376</v>
      </c>
      <c r="K15" s="19"/>
      <c r="L15" s="28">
        <f>83*F15/(F15+F16)</f>
        <v>55.333333333333329</v>
      </c>
      <c r="M15" s="28"/>
      <c r="N15" s="30">
        <f t="shared" si="4"/>
        <v>13.833333333333332</v>
      </c>
      <c r="O15" s="5"/>
    </row>
    <row r="16" spans="1:15" x14ac:dyDescent="0.25">
      <c r="A16" s="5"/>
      <c r="B16" s="54" t="s">
        <v>0</v>
      </c>
      <c r="C16" s="54" t="s">
        <v>5</v>
      </c>
      <c r="D16" s="55">
        <f t="shared" si="2"/>
        <v>44633.770833333321</v>
      </c>
      <c r="E16" s="55">
        <f t="shared" si="0"/>
        <v>44633.854166666657</v>
      </c>
      <c r="F16" s="10">
        <v>8.3333333333333329E-2</v>
      </c>
      <c r="G16" s="13">
        <v>0.25</v>
      </c>
      <c r="H16" s="31">
        <f t="shared" si="3"/>
        <v>1.375</v>
      </c>
      <c r="I16" s="31">
        <f t="shared" si="3"/>
        <v>1.0208333333333335</v>
      </c>
      <c r="J16" s="32">
        <f t="shared" si="1"/>
        <v>0.42608695652173917</v>
      </c>
      <c r="K16" s="33"/>
      <c r="L16" s="34">
        <f>83-L15</f>
        <v>27.666666666666671</v>
      </c>
      <c r="M16" s="34">
        <v>83</v>
      </c>
      <c r="N16" s="35">
        <f t="shared" si="4"/>
        <v>13.833333333333336</v>
      </c>
      <c r="O16" s="5"/>
    </row>
    <row r="17" spans="1:15" x14ac:dyDescent="0.25">
      <c r="A17" s="5"/>
      <c r="B17" s="52" t="s">
        <v>5</v>
      </c>
      <c r="C17" s="52" t="s">
        <v>0</v>
      </c>
      <c r="D17" s="53">
        <f t="shared" si="2"/>
        <v>44634.104166666657</v>
      </c>
      <c r="E17" s="53">
        <f t="shared" si="0"/>
        <v>44634.270833333321</v>
      </c>
      <c r="F17" s="8">
        <v>0.16666666666666666</v>
      </c>
      <c r="G17" s="14">
        <v>0</v>
      </c>
      <c r="H17" s="26">
        <f t="shared" si="3"/>
        <v>1.5416666666666667</v>
      </c>
      <c r="I17" s="26">
        <f t="shared" si="3"/>
        <v>1.0208333333333335</v>
      </c>
      <c r="J17" s="27">
        <f t="shared" si="1"/>
        <v>0.39837398373983746</v>
      </c>
      <c r="K17" s="19"/>
      <c r="L17" s="28">
        <f>83*F17/(F17+F18)</f>
        <v>47.428571428571431</v>
      </c>
      <c r="M17" s="28"/>
      <c r="N17" s="30">
        <f t="shared" si="4"/>
        <v>11.857142857142858</v>
      </c>
      <c r="O17" s="5"/>
    </row>
    <row r="18" spans="1:15" x14ac:dyDescent="0.25">
      <c r="A18" s="5"/>
      <c r="B18" s="54" t="s">
        <v>0</v>
      </c>
      <c r="C18" s="54" t="s">
        <v>6</v>
      </c>
      <c r="D18" s="55">
        <f t="shared" si="2"/>
        <v>44634.270833333321</v>
      </c>
      <c r="E18" s="55">
        <f t="shared" si="0"/>
        <v>44634.395833333321</v>
      </c>
      <c r="F18" s="10">
        <v>0.125</v>
      </c>
      <c r="G18" s="10">
        <v>0</v>
      </c>
      <c r="H18" s="31">
        <f t="shared" si="3"/>
        <v>1.6666666666666667</v>
      </c>
      <c r="I18" s="31">
        <f t="shared" si="3"/>
        <v>1.0208333333333335</v>
      </c>
      <c r="J18" s="32">
        <f t="shared" si="1"/>
        <v>0.37984496124031014</v>
      </c>
      <c r="K18" s="33"/>
      <c r="L18" s="34">
        <f>83-L17</f>
        <v>35.571428571428569</v>
      </c>
      <c r="M18" s="34">
        <v>83</v>
      </c>
      <c r="N18" s="35">
        <f t="shared" si="4"/>
        <v>11.857142857142856</v>
      </c>
      <c r="O18" s="5"/>
    </row>
    <row r="19" spans="1:15" ht="15.75" thickBot="1" x14ac:dyDescent="0.3">
      <c r="A19" s="5"/>
      <c r="B19" s="58" t="s">
        <v>7</v>
      </c>
      <c r="C19" s="58" t="s">
        <v>2</v>
      </c>
      <c r="D19" s="59">
        <f t="shared" ref="D19" si="5">E18+G18</f>
        <v>44634.395833333321</v>
      </c>
      <c r="E19" s="59">
        <f t="shared" ref="E19" si="6">D19+F19</f>
        <v>44634.562499999985</v>
      </c>
      <c r="F19" s="15">
        <v>0.16666666666666666</v>
      </c>
      <c r="G19" s="15">
        <v>0</v>
      </c>
      <c r="H19" s="41">
        <f t="shared" si="3"/>
        <v>1.8333333333333335</v>
      </c>
      <c r="I19" s="41">
        <f t="shared" si="3"/>
        <v>1.0208333333333335</v>
      </c>
      <c r="J19" s="42">
        <f t="shared" si="1"/>
        <v>0.35766423357664234</v>
      </c>
      <c r="K19" s="43"/>
      <c r="L19" s="44">
        <v>49</v>
      </c>
      <c r="M19" s="44">
        <v>49</v>
      </c>
      <c r="N19" s="45">
        <f t="shared" si="4"/>
        <v>12.25</v>
      </c>
      <c r="O19" s="5"/>
    </row>
    <row r="20" spans="1:15" s="4" customFormat="1" x14ac:dyDescent="0.25">
      <c r="A20" s="5"/>
      <c r="B20" s="60"/>
      <c r="C20" s="60"/>
      <c r="D20" s="61"/>
      <c r="E20" s="61"/>
      <c r="F20" s="16"/>
      <c r="G20" s="16"/>
      <c r="H20" s="46"/>
      <c r="I20" s="46"/>
      <c r="J20" s="47"/>
      <c r="K20" s="48"/>
      <c r="L20" s="49" t="s">
        <v>24</v>
      </c>
      <c r="M20" s="50">
        <f>M19+M18+M16+M14+M12+M10+M8</f>
        <v>588</v>
      </c>
      <c r="N20" s="51"/>
      <c r="O20" s="5"/>
    </row>
    <row r="21" spans="1:15" s="3" customFormat="1" ht="21" customHeight="1" x14ac:dyDescent="0.25">
      <c r="A21" s="6"/>
      <c r="B21" s="21" t="s">
        <v>11</v>
      </c>
      <c r="C21" s="21" t="s">
        <v>14</v>
      </c>
      <c r="D21" s="21" t="s">
        <v>12</v>
      </c>
      <c r="E21" s="21" t="s">
        <v>13</v>
      </c>
      <c r="F21" s="7" t="s">
        <v>15</v>
      </c>
      <c r="G21" s="7" t="s">
        <v>16</v>
      </c>
      <c r="H21" s="21" t="s">
        <v>17</v>
      </c>
      <c r="I21" s="21" t="s">
        <v>18</v>
      </c>
      <c r="J21" s="21" t="s">
        <v>1</v>
      </c>
      <c r="K21" s="22"/>
      <c r="L21" s="23" t="s">
        <v>19</v>
      </c>
      <c r="M21" s="24" t="s">
        <v>20</v>
      </c>
      <c r="N21" s="25" t="s">
        <v>23</v>
      </c>
      <c r="O21" s="6"/>
    </row>
    <row r="22" spans="1:15" x14ac:dyDescent="0.25">
      <c r="A22" s="5"/>
      <c r="B22" s="52"/>
      <c r="C22" s="52"/>
      <c r="D22" s="52"/>
      <c r="E22" s="52"/>
      <c r="F22" s="5"/>
      <c r="G22" s="5"/>
      <c r="H22" s="52"/>
      <c r="I22" s="52"/>
      <c r="J22" s="52"/>
      <c r="K22" s="52"/>
      <c r="O22" s="5"/>
    </row>
    <row r="23" spans="1:15" x14ac:dyDescent="0.25">
      <c r="A23" s="5"/>
      <c r="B23" s="5"/>
      <c r="C23" s="5"/>
      <c r="D23" s="5"/>
      <c r="E23" s="5"/>
      <c r="F23" s="5"/>
      <c r="G23" s="5"/>
      <c r="H23" s="52"/>
      <c r="I23" s="52"/>
      <c r="J23" s="52"/>
      <c r="K23" s="52"/>
      <c r="L23" s="62" t="s">
        <v>8</v>
      </c>
      <c r="M23" s="62"/>
      <c r="O23" s="5"/>
    </row>
    <row r="24" spans="1:15" x14ac:dyDescent="0.25">
      <c r="C24" s="20"/>
    </row>
    <row r="25" spans="1:15" x14ac:dyDescent="0.25">
      <c r="B25" s="20"/>
      <c r="C25" s="20"/>
      <c r="F25" s="2"/>
    </row>
  </sheetData>
  <sheetProtection algorithmName="SHA-512" hashValue="tD3bFW3RCUvK0R6aN3xjv36dKb9n8Uyi8b0Ui7vP9Dw6or//gcv5df0FqMFLpvUlLYgmxyY2orlbC60DimX1FA==" saltValue="WsGs9Ylambst6hmEB3DtPg==" spinCount="100000" sheet="1" objects="1" scenarios="1"/>
  <mergeCells count="1">
    <mergeCell ref="L23:M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Oddvar Nilsen</dc:creator>
  <cp:lastModifiedBy>Arne Oddvar Nilsen</cp:lastModifiedBy>
  <dcterms:created xsi:type="dcterms:W3CDTF">2021-09-21T08:04:34Z</dcterms:created>
  <dcterms:modified xsi:type="dcterms:W3CDTF">2021-09-23T10:21:59Z</dcterms:modified>
</cp:coreProperties>
</file>